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SIA NUOVO ARCHIVIO\UFFICIO TIA\PUNTUALE\attività 2019\simulatori sito CISA\"/>
    </mc:Choice>
  </mc:AlternateContent>
  <xr:revisionPtr revIDLastSave="0" documentId="13_ncr:1_{8CE55D52-A3E9-405A-985F-CEF1925FFBC1}" xr6:coauthVersionLast="43" xr6:coauthVersionMax="43" xr10:uidLastSave="{00000000-0000-0000-0000-000000000000}"/>
  <bookViews>
    <workbookView xWindow="-60" yWindow="-60" windowWidth="20610" windowHeight="10980" xr2:uid="{00000000-000D-0000-FFFF-FFFF00000000}"/>
  </bookViews>
  <sheets>
    <sheet name="Simulatore" sheetId="2" r:id="rId1"/>
    <sheet name="Dati" sheetId="1" state="hidden" r:id="rId2"/>
  </sheets>
  <definedNames>
    <definedName name="_xlnm.Print_Area" localSheetId="0">Simulatore!$A$1:$E$41</definedName>
    <definedName name="Componenti">Dati!$A$2:$A$8</definedName>
    <definedName name="Comune">Dati!#REF!</definedName>
    <definedName name="Contenitori">Dati!$C$2:$C$8</definedName>
    <definedName name="Si_No">Dati!$E$2:$E$4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E27" i="2" l="1"/>
  <c r="F17" i="2" l="1"/>
  <c r="E17" i="2"/>
  <c r="B20" i="1" l="1"/>
  <c r="C22" i="2" l="1"/>
  <c r="A1" i="2" l="1"/>
  <c r="B19" i="1" l="1"/>
  <c r="C21" i="2" l="1"/>
  <c r="C23" i="2" s="1"/>
  <c r="C25" i="2" s="1"/>
  <c r="C26" i="2" l="1"/>
  <c r="C27" i="2" s="1"/>
</calcChain>
</file>

<file path=xl/sharedStrings.xml><?xml version="1.0" encoding="utf-8"?>
<sst xmlns="http://schemas.openxmlformats.org/spreadsheetml/2006/main" count="58" uniqueCount="57">
  <si>
    <t>Componenti</t>
  </si>
  <si>
    <t>&gt;=6</t>
  </si>
  <si>
    <t>Contenitori</t>
  </si>
  <si>
    <t>Totale litri</t>
  </si>
  <si>
    <t>Totale tariffa puntuale</t>
  </si>
  <si>
    <t>Simulatore di calcolo della Tariffa Puntuale</t>
  </si>
  <si>
    <t>Riduzione compostaggio domestico:</t>
  </si>
  <si>
    <t>Si/No</t>
  </si>
  <si>
    <t>No</t>
  </si>
  <si>
    <t>Si</t>
  </si>
  <si>
    <t>€/lt.</t>
  </si>
  <si>
    <t>Svuotamenti minimi:</t>
  </si>
  <si>
    <t>Litri minimi</t>
  </si>
  <si>
    <t>INSERIMENTO DEI DATI PER IL CALCOLO</t>
  </si>
  <si>
    <t>Componenti del nucleo famigliare:</t>
  </si>
  <si>
    <t>Numero svuotamenti annui:</t>
  </si>
  <si>
    <r>
      <t xml:space="preserve">2° Contenitore RSU: </t>
    </r>
    <r>
      <rPr>
        <sz val="10"/>
        <color theme="1"/>
        <rFont val="Arial"/>
        <family val="2"/>
      </rPr>
      <t>(litri)</t>
    </r>
  </si>
  <si>
    <r>
      <t xml:space="preserve">3° Contenitore RSU: </t>
    </r>
    <r>
      <rPr>
        <sz val="10"/>
        <color theme="1"/>
        <rFont val="Arial"/>
        <family val="2"/>
      </rPr>
      <t>(litri)</t>
    </r>
  </si>
  <si>
    <r>
      <t>4° Contenitore RSU:</t>
    </r>
    <r>
      <rPr>
        <sz val="10"/>
        <color theme="1"/>
        <rFont val="Arial"/>
        <family val="2"/>
      </rPr>
      <t xml:space="preserve"> (litri)</t>
    </r>
  </si>
  <si>
    <t xml:space="preserve">NOTA: E' obbligatorio l'inserimento dei dati nelle caselle evidenziate in giallo </t>
  </si>
  <si>
    <t>da compilare solo nel caso in cui l'utenza benefici della riduzione per il compostaggio domestico</t>
  </si>
  <si>
    <t>RISULTATO DELLA SIMULAZIONE</t>
  </si>
  <si>
    <t>IMPORTO COMPLESSIVO DELLA TARIFFA</t>
  </si>
  <si>
    <t>NOTA: verificare che i dati obbligatori delle caselle evidenziate in giallo (1 - 2 - 3 - 6) siano tutti inseriti</t>
  </si>
  <si>
    <r>
      <t>Superficie dell'unità immobiliare</t>
    </r>
    <r>
      <rPr>
        <b/>
        <sz val="10"/>
        <color theme="1"/>
        <rFont val="Arial"/>
        <family val="2"/>
      </rPr>
      <t xml:space="preserve"> (mq.)</t>
    </r>
    <r>
      <rPr>
        <b/>
        <sz val="11"/>
        <color theme="1"/>
        <rFont val="Arial"/>
        <family val="2"/>
      </rPr>
      <t xml:space="preserve">: </t>
    </r>
  </si>
  <si>
    <r>
      <t xml:space="preserve">Contenitore RSU: </t>
    </r>
    <r>
      <rPr>
        <b/>
        <sz val="10"/>
        <color theme="1"/>
        <rFont val="Arial"/>
        <family val="2"/>
      </rPr>
      <t>(litri)</t>
    </r>
  </si>
  <si>
    <t>inserire il numero di svuotamenti previsto del contenitore dell'indifferenziato</t>
  </si>
  <si>
    <t>N  O  T  E</t>
  </si>
  <si>
    <t>vedi punto 1) istruzioni</t>
  </si>
  <si>
    <t>da compilare solo nel caso in cui l'utenza disponga di più contenitori dell'indifferenziato</t>
  </si>
  <si>
    <t>vedi punto 7) istruzioni</t>
  </si>
  <si>
    <t>ISTRUZIONI</t>
  </si>
  <si>
    <t xml:space="preserve">inserire i componenti del nucleo famigliare </t>
  </si>
  <si>
    <t>vedi punto 2) istruzioni</t>
  </si>
  <si>
    <t xml:space="preserve">al fine di individuare la tipologia dei contenitori verificare  le dimensioni approssimative indicate nella tabella riportata a lato
</t>
  </si>
  <si>
    <t xml:space="preserve">vedi punto 3) istruzioni </t>
  </si>
  <si>
    <t>Il dato sugli svuotamenti annui (rigo n.6) viene moltiplicato per tutti i contenitori dell'indifferenziato riportati ai righi 3 e 4</t>
  </si>
  <si>
    <t xml:space="preserve">vedi punto 5) istruzioni </t>
  </si>
  <si>
    <t>il numero di svuotamenti annuali che viene riportato non può essere superiore al numero di passaggi previsto dal calendario</t>
  </si>
  <si>
    <t>il numero di svuotamenti minimi, che vengono comunque pagati in tariffa  è dato dalla seguente formula: utenza con 1 persona: 360 litri + 120 litri per ogni persona in più oltre la prima</t>
  </si>
  <si>
    <t>Quota tariffaria parte fissa</t>
  </si>
  <si>
    <t>Quota tariffaria relativa agli svuotamenti</t>
  </si>
  <si>
    <t>la riduzione per chi pratica il compostaggio domestico è applicabile dall'anno successivo a quello in cui viene presentata la domanda</t>
  </si>
  <si>
    <t>Contributo Città Metropolitana Torino</t>
  </si>
  <si>
    <t xml:space="preserve">Il contributo Città Metropolitana è fissato nella misura del 5% </t>
  </si>
  <si>
    <t>Quota tariffaria non dipendente dal numero di svuotamenti ma determinata solo dal numero di componenti e dalla superficie dell'unità immobiliare</t>
  </si>
  <si>
    <t>vedi punto 8) istruzioni</t>
  </si>
  <si>
    <t>Quota tariffaria legata al numero di svuotamenti dell'indifferenziato (comprensiva degli svuotamenti minimi di cui al precedente punto 7)</t>
  </si>
  <si>
    <t>vedi punto 9) istruzioni</t>
  </si>
  <si>
    <t>vedi punto 10) istruzioni</t>
  </si>
  <si>
    <t>Compost.</t>
  </si>
  <si>
    <t>ANNO 2019</t>
  </si>
  <si>
    <t>importo tariffa al netto del contributo Città Metropolitana</t>
  </si>
  <si>
    <t>inserire la superficie dichiarata ai fini TARIP</t>
  </si>
  <si>
    <t>contributo fissato con legge 504/1992</t>
  </si>
  <si>
    <t>SAN MAURIZIO CANAVESE</t>
  </si>
  <si>
    <t>Utenze domestiche utenze singole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</si>
</sst>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_-[$€-410]\ * #,##0.00_-;\-[$€-410]\ * #,##0.00_-;_-[$€-410]\ * &quot;-&quot;??_-;_-@_-"/>
    <numFmt numFmtId="166" formatCode="\(#\)"/>
    <numFmt numFmtId="167" formatCode="0.000"/>
  </numFmts>
  <fonts count="1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4"/>
      <name val="Elephant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3" fillId="0" borderId="1" xfId="0" applyFont="1" applyBorder="1" applyAlignment="1" applyProtection="1">
      <alignment horizontal="center"/>
      <protection locked="0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1" xfId="0" applyFont="1" applyBorder="1" applyProtection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4" fillId="0" borderId="1" xfId="0" applyFont="1" applyFill="1" applyBorder="1" applyAlignment="1" applyProtection="1">
      <alignment vertical="center"/>
    </xf>
    <xf numFmtId="4" fontId="0" fillId="0" borderId="1" xfId="0" applyNumberFormat="1" applyBorder="1" applyProtection="1"/>
    <xf numFmtId="0" fontId="9" fillId="0" borderId="0" xfId="0" applyFont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66" fontId="5" fillId="0" borderId="0" xfId="0" quotePrefix="1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5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</xf>
    <xf numFmtId="165" fontId="3" fillId="0" borderId="1" xfId="0" applyNumberFormat="1" applyFont="1" applyBorder="1" applyProtection="1"/>
    <xf numFmtId="165" fontId="3" fillId="0" borderId="1" xfId="0" applyNumberFormat="1" applyFont="1" applyFill="1" applyBorder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49" fontId="0" fillId="0" borderId="0" xfId="0" applyNumberFormat="1" applyProtection="1"/>
    <xf numFmtId="0" fontId="10" fillId="0" borderId="0" xfId="0" applyFont="1" applyProtection="1"/>
    <xf numFmtId="0" fontId="0" fillId="0" borderId="1" xfId="0" applyBorder="1" applyAlignment="1" applyProtection="1">
      <alignment horizontal="center" vertical="center"/>
    </xf>
    <xf numFmtId="165" fontId="2" fillId="0" borderId="1" xfId="0" applyNumberFormat="1" applyFont="1" applyFill="1" applyBorder="1" applyProtection="1"/>
    <xf numFmtId="0" fontId="12" fillId="0" borderId="0" xfId="0" applyFont="1" applyAlignment="1" applyProtection="1">
      <alignment horizontal="center"/>
    </xf>
    <xf numFmtId="9" fontId="0" fillId="0" borderId="0" xfId="1" applyFont="1"/>
    <xf numFmtId="167" fontId="0" fillId="0" borderId="0" xfId="0" applyNumberFormat="1"/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6" fontId="5" fillId="0" borderId="2" xfId="0" quotePrefix="1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</cellXfs>
  <cellStyles count="2">
    <cellStyle name="Normale" xfId="0" builtinId="0"/>
    <cellStyle name="Percentuale" xfId="1" builtinId="5"/>
  </cellStyles>
  <dxfs count="4">
    <dxf>
      <font>
        <color theme="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28</xdr:row>
      <xdr:rowOff>152399</xdr:rowOff>
    </xdr:from>
    <xdr:to>
      <xdr:col>4</xdr:col>
      <xdr:colOff>3018336</xdr:colOff>
      <xdr:row>33</xdr:row>
      <xdr:rowOff>333374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79C3BD4-1425-49D3-B309-2D2FEDDA7D77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5801" y="6572249"/>
          <a:ext cx="270401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31</xdr:row>
      <xdr:rowOff>171450</xdr:rowOff>
    </xdr:from>
    <xdr:to>
      <xdr:col>4</xdr:col>
      <xdr:colOff>314325</xdr:colOff>
      <xdr:row>31</xdr:row>
      <xdr:rowOff>171450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58764C11-E80E-4B55-8C6C-5B68A9451826}"/>
            </a:ext>
          </a:extLst>
        </xdr:cNvPr>
        <xdr:cNvCxnSpPr/>
      </xdr:nvCxnSpPr>
      <xdr:spPr>
        <a:xfrm>
          <a:off x="4191000" y="7077075"/>
          <a:ext cx="304800" cy="0"/>
        </a:xfrm>
        <a:prstGeom prst="straightConnector1">
          <a:avLst/>
        </a:prstGeom>
        <a:ln w="57150"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F41"/>
  <sheetViews>
    <sheetView showGridLines="0" tabSelected="1" zoomScale="130" zoomScaleNormal="130" workbookViewId="0">
      <selection activeCell="C7" sqref="C7"/>
    </sheetView>
  </sheetViews>
  <sheetFormatPr defaultRowHeight="12.75"/>
  <cols>
    <col min="1" max="1" width="4.5703125" customWidth="1"/>
    <col min="2" max="2" width="40.28515625" customWidth="1"/>
    <col min="3" max="3" width="13.42578125" customWidth="1"/>
    <col min="4" max="4" width="4.42578125" customWidth="1"/>
    <col min="5" max="5" width="45.7109375" customWidth="1"/>
    <col min="6" max="6" width="11.5703125" customWidth="1"/>
  </cols>
  <sheetData>
    <row r="1" spans="1:5" ht="18.75">
      <c r="A1" s="46" t="str">
        <f>"COMUNE DI "&amp;Dati!A11</f>
        <v>COMUNE DI SAN MAURIZIO CANAVESE</v>
      </c>
      <c r="B1" s="46"/>
      <c r="C1" s="46"/>
      <c r="D1" s="46"/>
      <c r="E1" s="46"/>
    </row>
    <row r="2" spans="1:5" ht="15">
      <c r="A2" s="47" t="s">
        <v>5</v>
      </c>
      <c r="B2" s="47"/>
      <c r="C2" s="47"/>
      <c r="D2" s="47"/>
      <c r="E2" s="47"/>
    </row>
    <row r="3" spans="1:5" ht="15">
      <c r="A3" s="47" t="s">
        <v>56</v>
      </c>
      <c r="B3" s="47"/>
      <c r="C3" s="47"/>
      <c r="D3" s="47"/>
      <c r="E3" s="47"/>
    </row>
    <row r="4" spans="1:5" ht="15">
      <c r="A4" s="19"/>
      <c r="B4" s="20"/>
      <c r="C4" s="20"/>
      <c r="D4" s="19"/>
      <c r="E4" s="19"/>
    </row>
    <row r="5" spans="1:5" ht="15.75">
      <c r="A5" s="58" t="s">
        <v>13</v>
      </c>
      <c r="B5" s="58"/>
      <c r="C5" s="58"/>
      <c r="D5" s="58"/>
      <c r="E5" s="39" t="s">
        <v>51</v>
      </c>
    </row>
    <row r="6" spans="1:5" ht="25.5" customHeight="1">
      <c r="A6" s="57" t="s">
        <v>19</v>
      </c>
      <c r="B6" s="57"/>
      <c r="C6" s="57"/>
      <c r="D6" s="57"/>
      <c r="E6" s="21" t="s">
        <v>27</v>
      </c>
    </row>
    <row r="7" spans="1:5" s="9" customFormat="1" ht="20.100000000000001" customHeight="1">
      <c r="A7" s="22">
        <v>1</v>
      </c>
      <c r="B7" s="18" t="s">
        <v>14</v>
      </c>
      <c r="C7" s="8"/>
      <c r="D7" s="23">
        <v>1</v>
      </c>
      <c r="E7" s="24" t="s">
        <v>28</v>
      </c>
    </row>
    <row r="8" spans="1:5" s="9" customFormat="1" ht="20.100000000000001" customHeight="1">
      <c r="A8" s="22">
        <v>2</v>
      </c>
      <c r="B8" s="18" t="s">
        <v>24</v>
      </c>
      <c r="C8" s="8"/>
      <c r="D8" s="23">
        <v>2</v>
      </c>
      <c r="E8" s="24" t="s">
        <v>33</v>
      </c>
    </row>
    <row r="9" spans="1:5" s="9" customFormat="1" ht="20.100000000000001" customHeight="1">
      <c r="A9" s="22">
        <v>3</v>
      </c>
      <c r="B9" s="18" t="s">
        <v>25</v>
      </c>
      <c r="C9" s="10"/>
      <c r="D9" s="23">
        <v>3</v>
      </c>
      <c r="E9" s="24" t="s">
        <v>35</v>
      </c>
    </row>
    <row r="10" spans="1:5" ht="22.5" customHeight="1">
      <c r="A10" s="45"/>
      <c r="B10" s="45"/>
      <c r="C10" s="45"/>
      <c r="D10" s="45"/>
      <c r="E10" s="19"/>
    </row>
    <row r="11" spans="1:5" ht="14.25">
      <c r="A11" s="56">
        <v>4</v>
      </c>
      <c r="B11" s="7" t="s">
        <v>16</v>
      </c>
      <c r="C11" s="4"/>
      <c r="D11" s="60">
        <v>4</v>
      </c>
      <c r="E11" s="48" t="s">
        <v>29</v>
      </c>
    </row>
    <row r="12" spans="1:5" ht="14.25">
      <c r="A12" s="56"/>
      <c r="B12" s="7" t="s">
        <v>17</v>
      </c>
      <c r="C12" s="4"/>
      <c r="D12" s="60"/>
      <c r="E12" s="48"/>
    </row>
    <row r="13" spans="1:5" ht="14.25">
      <c r="A13" s="56"/>
      <c r="B13" s="7" t="s">
        <v>18</v>
      </c>
      <c r="C13" s="4"/>
      <c r="D13" s="60"/>
      <c r="E13" s="48"/>
    </row>
    <row r="14" spans="1:5" ht="14.25">
      <c r="A14" s="25"/>
      <c r="B14" s="14"/>
      <c r="C14" s="26"/>
      <c r="D14" s="27"/>
      <c r="E14" s="19"/>
    </row>
    <row r="15" spans="1:5" ht="30" customHeight="1">
      <c r="A15" s="22">
        <v>5</v>
      </c>
      <c r="B15" s="12" t="s">
        <v>6</v>
      </c>
      <c r="C15" s="13"/>
      <c r="D15" s="23">
        <v>5</v>
      </c>
      <c r="E15" s="28" t="s">
        <v>37</v>
      </c>
    </row>
    <row r="16" spans="1:5" ht="22.5" customHeight="1">
      <c r="A16" s="45" t="s">
        <v>26</v>
      </c>
      <c r="B16" s="45"/>
      <c r="C16" s="45"/>
      <c r="D16" s="45"/>
      <c r="E16" s="28"/>
    </row>
    <row r="17" spans="1:6" s="9" customFormat="1" ht="30" customHeight="1">
      <c r="A17" s="22">
        <v>6</v>
      </c>
      <c r="B17" s="15" t="s">
        <v>15</v>
      </c>
      <c r="C17" s="10"/>
      <c r="D17" s="23">
        <v>6</v>
      </c>
      <c r="E17" s="29" t="str">
        <f>IF(C17&gt;26,"ATTENZIONE !: il numero di svuotamenti è superiore al numero di passaggi previsto da calendario","inserire il numero di svuotamenti previsto per il contenitore dell'indifferenziato")</f>
        <v>inserire il numero di svuotamenti previsto per il contenitore dell'indifferenziato</v>
      </c>
      <c r="F17" s="17">
        <f>IF(C17&gt;26,1,0)</f>
        <v>0</v>
      </c>
    </row>
    <row r="18" spans="1:6" s="9" customFormat="1" ht="12" customHeight="1">
      <c r="A18" s="11"/>
      <c r="B18" s="11"/>
      <c r="C18" s="11"/>
      <c r="D18" s="11"/>
      <c r="E18" s="11"/>
      <c r="F18" s="11"/>
    </row>
    <row r="19" spans="1:6" ht="27" customHeight="1">
      <c r="A19" s="61" t="s">
        <v>21</v>
      </c>
      <c r="B19" s="61"/>
      <c r="C19" s="61"/>
      <c r="D19" s="61"/>
      <c r="E19" s="19"/>
    </row>
    <row r="20" spans="1:6" ht="27" customHeight="1">
      <c r="A20" s="49" t="s">
        <v>23</v>
      </c>
      <c r="B20" s="49"/>
      <c r="C20" s="49"/>
      <c r="D20" s="49"/>
      <c r="E20" s="49"/>
    </row>
    <row r="21" spans="1:6" ht="14.25">
      <c r="A21" s="30"/>
      <c r="B21" s="7" t="s">
        <v>11</v>
      </c>
      <c r="C21" s="16" t="str">
        <f>IF(AND(Dati!B19&gt;0,ISNUMBER(Dati!B20)),Dati!B20/Dati!B19,"")</f>
        <v/>
      </c>
      <c r="D21" s="23">
        <v>7</v>
      </c>
      <c r="E21" s="24" t="s">
        <v>30</v>
      </c>
    </row>
    <row r="22" spans="1:6" ht="14.25">
      <c r="A22" s="30"/>
      <c r="B22" s="7" t="s">
        <v>40</v>
      </c>
      <c r="C22" s="31">
        <f ca="1">IF(AND(NOT(ISNUMBER(C7)),C7&lt;&gt;"&gt;=6"),0,ROUND(IF(OR(C7="&gt;=6",N(C7)&gt;6),Dati!A17,OFFSET(Dati!A11,C7,0))*IF(C8="",0,C8),2))</f>
        <v>0</v>
      </c>
      <c r="D22" s="23">
        <v>8</v>
      </c>
      <c r="E22" s="24" t="s">
        <v>46</v>
      </c>
    </row>
    <row r="23" spans="1:6" ht="14.25">
      <c r="A23" s="30"/>
      <c r="B23" s="7" t="s">
        <v>41</v>
      </c>
      <c r="C23" s="31">
        <f>ROUND(IF(OR(NOT(ISNUMBER(Dati!B19)),Dati!B19=0),0,Dati!B19*IF(NOT(ISNUMBER(C17)),0,IF(C17&lt;C21,C21,C17)*Dati!B12)),2)</f>
        <v>0</v>
      </c>
      <c r="D23" s="23">
        <v>9</v>
      </c>
      <c r="E23" s="24" t="s">
        <v>48</v>
      </c>
    </row>
    <row r="24" spans="1:6" ht="14.25">
      <c r="A24" s="30"/>
      <c r="B24" s="7" t="s">
        <v>6</v>
      </c>
      <c r="C24" s="32">
        <f>IF(C15="Si", ROUND(C23*Dati!$C$12,2)*-1, 0)</f>
        <v>0</v>
      </c>
      <c r="D24" s="23">
        <v>10</v>
      </c>
      <c r="E24" s="24" t="s">
        <v>49</v>
      </c>
    </row>
    <row r="25" spans="1:6" ht="14.25">
      <c r="A25" s="30"/>
      <c r="B25" s="7" t="s">
        <v>4</v>
      </c>
      <c r="C25" s="32">
        <f ca="1">C22+C23+C24</f>
        <v>0</v>
      </c>
      <c r="D25" s="23">
        <v>11</v>
      </c>
      <c r="E25" s="33" t="s">
        <v>52</v>
      </c>
    </row>
    <row r="26" spans="1:6" ht="14.25">
      <c r="A26" s="30"/>
      <c r="B26" s="7" t="s">
        <v>43</v>
      </c>
      <c r="C26" s="31">
        <f ca="1">ROUND(C25*5%,2)</f>
        <v>0</v>
      </c>
      <c r="D26" s="23">
        <v>12</v>
      </c>
      <c r="E26" s="34" t="s">
        <v>54</v>
      </c>
    </row>
    <row r="27" spans="1:6" ht="15">
      <c r="A27" s="62" t="s">
        <v>22</v>
      </c>
      <c r="B27" s="63"/>
      <c r="C27" s="38">
        <f ca="1">C25+C26</f>
        <v>0</v>
      </c>
      <c r="D27" s="35"/>
      <c r="E27" s="36" t="str">
        <f>IF((C9*C8*C7*C17)&gt;0," ",("inserire i dati nelle caselle obbligatorie (GIALLE)"))</f>
        <v>inserire i dati nelle caselle obbligatorie (GIALLE)</v>
      </c>
    </row>
    <row r="28" spans="1:6">
      <c r="A28" s="19"/>
      <c r="B28" s="19"/>
      <c r="C28" s="19"/>
      <c r="D28" s="19"/>
      <c r="E28" s="19"/>
    </row>
    <row r="29" spans="1:6">
      <c r="A29" s="59" t="s">
        <v>31</v>
      </c>
      <c r="B29" s="59"/>
      <c r="C29" s="59"/>
      <c r="D29" s="59"/>
      <c r="E29" s="19"/>
    </row>
    <row r="30" spans="1:6">
      <c r="A30" s="37">
        <v>1</v>
      </c>
      <c r="B30" s="44" t="s">
        <v>32</v>
      </c>
      <c r="C30" s="44"/>
      <c r="D30" s="44"/>
      <c r="E30" s="19"/>
    </row>
    <row r="31" spans="1:6">
      <c r="A31" s="37">
        <v>2</v>
      </c>
      <c r="B31" s="44" t="s">
        <v>53</v>
      </c>
      <c r="C31" s="44"/>
      <c r="D31" s="44"/>
      <c r="E31" s="19"/>
    </row>
    <row r="32" spans="1:6" ht="28.5" customHeight="1">
      <c r="A32" s="37">
        <v>3</v>
      </c>
      <c r="B32" s="42" t="s">
        <v>34</v>
      </c>
      <c r="C32" s="43"/>
      <c r="D32" s="43"/>
      <c r="E32" s="19"/>
    </row>
    <row r="33" spans="1:5" ht="27.75" customHeight="1">
      <c r="A33" s="37">
        <v>4</v>
      </c>
      <c r="B33" s="42" t="s">
        <v>36</v>
      </c>
      <c r="C33" s="43"/>
      <c r="D33" s="43"/>
      <c r="E33" s="19"/>
    </row>
    <row r="34" spans="1:5" ht="27" customHeight="1">
      <c r="A34" s="37">
        <v>5</v>
      </c>
      <c r="B34" s="42" t="s">
        <v>20</v>
      </c>
      <c r="C34" s="43"/>
      <c r="D34" s="43"/>
      <c r="E34" s="19"/>
    </row>
    <row r="35" spans="1:5" ht="27" customHeight="1">
      <c r="A35" s="37">
        <v>6</v>
      </c>
      <c r="B35" s="42" t="s">
        <v>38</v>
      </c>
      <c r="C35" s="43"/>
      <c r="D35" s="43"/>
      <c r="E35" s="19"/>
    </row>
    <row r="36" spans="1:5" ht="40.5" customHeight="1">
      <c r="A36" s="37">
        <v>7</v>
      </c>
      <c r="B36" s="42" t="s">
        <v>39</v>
      </c>
      <c r="C36" s="43"/>
      <c r="D36" s="43"/>
      <c r="E36" s="19"/>
    </row>
    <row r="37" spans="1:5" ht="42" customHeight="1">
      <c r="A37" s="37">
        <v>8</v>
      </c>
      <c r="B37" s="42" t="s">
        <v>45</v>
      </c>
      <c r="C37" s="43"/>
      <c r="D37" s="43"/>
      <c r="E37" s="19"/>
    </row>
    <row r="38" spans="1:5" ht="27.75" customHeight="1">
      <c r="A38" s="37">
        <v>9</v>
      </c>
      <c r="B38" s="42" t="s">
        <v>47</v>
      </c>
      <c r="C38" s="43"/>
      <c r="D38" s="43"/>
      <c r="E38" s="19"/>
    </row>
    <row r="39" spans="1:5" ht="29.25" customHeight="1">
      <c r="A39" s="37">
        <v>10</v>
      </c>
      <c r="B39" s="42" t="s">
        <v>42</v>
      </c>
      <c r="C39" s="43"/>
      <c r="D39" s="43"/>
      <c r="E39" s="19"/>
    </row>
    <row r="40" spans="1:5">
      <c r="A40" s="37">
        <v>11</v>
      </c>
      <c r="B40" s="50" t="s">
        <v>44</v>
      </c>
      <c r="C40" s="51"/>
      <c r="D40" s="52"/>
      <c r="E40" s="19"/>
    </row>
    <row r="41" spans="1:5">
      <c r="A41" s="37">
        <v>12</v>
      </c>
      <c r="B41" s="53"/>
      <c r="C41" s="54"/>
      <c r="D41" s="55"/>
      <c r="E41" s="19"/>
    </row>
  </sheetData>
  <sheetProtection algorithmName="SHA-512" hashValue="V73SlCiRNjFRXJ6uY8ZVll6R6MRWlQYd2rBr6aVmHKgvqFVziVuFedARfYJyqltQrm2NeIPj5zBIBQ28mDbz/Q==" saltValue="/5I6s8JKTjkhy8yPQ+UyYg==" spinCount="100000" sheet="1" objects="1" scenarios="1"/>
  <dataConsolidate/>
  <mergeCells count="25">
    <mergeCell ref="B40:D41"/>
    <mergeCell ref="A11:A13"/>
    <mergeCell ref="A6:D6"/>
    <mergeCell ref="A5:D5"/>
    <mergeCell ref="A10:D10"/>
    <mergeCell ref="B32:D32"/>
    <mergeCell ref="B33:D33"/>
    <mergeCell ref="B34:D34"/>
    <mergeCell ref="B35:D35"/>
    <mergeCell ref="B36:D36"/>
    <mergeCell ref="B37:D37"/>
    <mergeCell ref="B38:D38"/>
    <mergeCell ref="A29:D29"/>
    <mergeCell ref="D11:D13"/>
    <mergeCell ref="A19:D19"/>
    <mergeCell ref="A27:B27"/>
    <mergeCell ref="B39:D39"/>
    <mergeCell ref="B30:D30"/>
    <mergeCell ref="B31:D31"/>
    <mergeCell ref="A16:D16"/>
    <mergeCell ref="A1:E1"/>
    <mergeCell ref="A2:E2"/>
    <mergeCell ref="A3:E3"/>
    <mergeCell ref="E11:E13"/>
    <mergeCell ref="A20:E20"/>
  </mergeCells>
  <conditionalFormatting sqref="C7:C9">
    <cfRule type="cellIs" dxfId="3" priority="4" operator="equal">
      <formula>0</formula>
    </cfRule>
  </conditionalFormatting>
  <conditionalFormatting sqref="C17">
    <cfRule type="cellIs" dxfId="2" priority="3" operator="equal">
      <formula>0</formula>
    </cfRule>
  </conditionalFormatting>
  <conditionalFormatting sqref="E17">
    <cfRule type="expression" dxfId="1" priority="2">
      <formula>$F$17=1</formula>
    </cfRule>
  </conditionalFormatting>
  <conditionalFormatting sqref="C27">
    <cfRule type="expression" dxfId="0" priority="1">
      <formula>$C$7*$C$8*$C$9*$C$17=0</formula>
    </cfRule>
  </conditionalFormatting>
  <dataValidations count="3">
    <dataValidation type="list" allowBlank="1" showInputMessage="1" showErrorMessage="1" sqref="C7" xr:uid="{00000000-0002-0000-0000-000000000000}">
      <formula1>Componenti</formula1>
    </dataValidation>
    <dataValidation type="list" allowBlank="1" showInputMessage="1" showErrorMessage="1" sqref="C9 C11:C14" xr:uid="{00000000-0002-0000-0000-000001000000}">
      <formula1>Contenitori</formula1>
    </dataValidation>
    <dataValidation type="list" allowBlank="1" showInputMessage="1" showErrorMessage="1" sqref="C15" xr:uid="{00000000-0002-0000-0000-000002000000}">
      <formula1>Si_No</formula1>
    </dataValidation>
  </dataValidations>
  <printOptions horizontalCentered="1"/>
  <pageMargins left="0.31496062992125984" right="0.11811023622047245" top="0.74803149606299213" bottom="0.35433070866141736" header="0.31496062992125984" footer="0.31496062992125984"/>
  <pageSetup paperSize="9" scale="93" orientation="portrait" r:id="rId1"/>
  <ignoredErrors>
    <ignoredError sqref="C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E23"/>
  <sheetViews>
    <sheetView workbookViewId="0">
      <selection activeCell="B12" sqref="B12"/>
    </sheetView>
  </sheetViews>
  <sheetFormatPr defaultRowHeight="12.75"/>
  <cols>
    <col min="1" max="1" width="25.5703125" bestFit="1" customWidth="1"/>
    <col min="2" max="2" width="8.7109375" customWidth="1"/>
    <col min="3" max="3" width="10.85546875" bestFit="1" customWidth="1"/>
    <col min="5" max="5" width="9.85546875" bestFit="1" customWidth="1"/>
  </cols>
  <sheetData>
    <row r="1" spans="1:5">
      <c r="A1" s="1" t="s">
        <v>0</v>
      </c>
      <c r="C1" s="1" t="s">
        <v>2</v>
      </c>
      <c r="E1" s="1" t="s">
        <v>7</v>
      </c>
    </row>
    <row r="2" spans="1:5">
      <c r="A2" s="1"/>
      <c r="C2" s="1"/>
    </row>
    <row r="3" spans="1:5">
      <c r="A3">
        <v>1</v>
      </c>
      <c r="C3">
        <v>40</v>
      </c>
      <c r="E3" t="s">
        <v>9</v>
      </c>
    </row>
    <row r="4" spans="1:5">
      <c r="A4">
        <v>2</v>
      </c>
      <c r="C4">
        <v>120</v>
      </c>
      <c r="E4" t="s">
        <v>8</v>
      </c>
    </row>
    <row r="5" spans="1:5">
      <c r="A5">
        <v>3</v>
      </c>
      <c r="C5">
        <v>240</v>
      </c>
    </row>
    <row r="6" spans="1:5">
      <c r="A6">
        <v>4</v>
      </c>
      <c r="C6">
        <v>360</v>
      </c>
    </row>
    <row r="7" spans="1:5">
      <c r="A7">
        <v>5</v>
      </c>
      <c r="C7">
        <v>660</v>
      </c>
    </row>
    <row r="8" spans="1:5">
      <c r="A8" s="2" t="s">
        <v>1</v>
      </c>
      <c r="C8">
        <v>1100</v>
      </c>
    </row>
    <row r="11" spans="1:5">
      <c r="A11" s="1" t="s">
        <v>55</v>
      </c>
      <c r="B11" s="6" t="s">
        <v>10</v>
      </c>
      <c r="C11" s="6" t="s">
        <v>50</v>
      </c>
      <c r="D11" s="1"/>
    </row>
    <row r="12" spans="1:5">
      <c r="A12" s="41">
        <v>0.41099999999999998</v>
      </c>
      <c r="B12" s="41">
        <v>7.85E-2</v>
      </c>
      <c r="C12" s="40">
        <v>0.3</v>
      </c>
    </row>
    <row r="13" spans="1:5">
      <c r="A13" s="41">
        <v>0.64400000000000002</v>
      </c>
    </row>
    <row r="14" spans="1:5">
      <c r="A14" s="41">
        <v>0.71899999999999997</v>
      </c>
    </row>
    <row r="15" spans="1:5">
      <c r="A15" s="41">
        <v>0.78100000000000003</v>
      </c>
    </row>
    <row r="16" spans="1:5">
      <c r="A16" s="41">
        <v>0.84299999999999997</v>
      </c>
    </row>
    <row r="17" spans="1:2">
      <c r="A17" s="41">
        <v>0.89100000000000001</v>
      </c>
    </row>
    <row r="18" spans="1:2">
      <c r="A18" s="3"/>
    </row>
    <row r="19" spans="1:2">
      <c r="A19" s="5" t="s">
        <v>3</v>
      </c>
      <c r="B19">
        <f>SUM(Simulatore!C9:C13)</f>
        <v>0</v>
      </c>
    </row>
    <row r="20" spans="1:2">
      <c r="A20" s="5" t="s">
        <v>12</v>
      </c>
      <c r="B20" t="str">
        <f>IF(OR(Simulatore!C7=0,Simulatore!C7=""),"",IF(Simulatore!C7=1,360,240+(120*IF(OR(Simulatore!C7="&gt;=6",Simulatore!C7&gt;6),6,Simulatore!C7))))</f>
        <v/>
      </c>
    </row>
    <row r="21" spans="1:2">
      <c r="A21" s="5"/>
    </row>
    <row r="22" spans="1:2">
      <c r="A22" s="3"/>
    </row>
    <row r="23" spans="1:2">
      <c r="A23" s="3"/>
    </row>
  </sheetData>
  <sheetProtection algorithmName="SHA-512" hashValue="8Hwvx9jRERCa0xb5sLka6+XleV86EskbxRRyxv2jwdG+vXQ1GVugbWgKfvKMelsLq8DAkDxxM/Lw+U4BosyEDA==" saltValue="JKjvppyBEZ26/RdgOc/Bg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Simulatore</vt:lpstr>
      <vt:lpstr>Dati</vt:lpstr>
      <vt:lpstr>Simulatore!Area_stampa</vt:lpstr>
      <vt:lpstr>Componenti</vt:lpstr>
      <vt:lpstr>Contenitori</vt:lpstr>
      <vt:lpstr>Si_No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crosetto</dc:creator>
  <cp:lastModifiedBy>michela crosetto</cp:lastModifiedBy>
  <cp:lastPrinted>2018-04-11T14:27:37Z</cp:lastPrinted>
  <dcterms:created xsi:type="dcterms:W3CDTF">2018-01-29T14:55:59Z</dcterms:created>
  <dcterms:modified xsi:type="dcterms:W3CDTF">2019-05-17T08:54:12Z</dcterms:modified>
</cp:coreProperties>
</file>