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SIA NUOVO ARCHIVIO\UFFICIO TIA\PUNTUALE\attività 2019\simulatori sito CISA\"/>
    </mc:Choice>
  </mc:AlternateContent>
  <xr:revisionPtr revIDLastSave="0" documentId="13_ncr:1_{E1CC419E-1312-42A9-ABF7-DAB199DAD9D9}" xr6:coauthVersionLast="43" xr6:coauthVersionMax="43" xr10:uidLastSave="{00000000-0000-0000-0000-000000000000}"/>
  <bookViews>
    <workbookView xWindow="-60" yWindow="-60" windowWidth="20610" windowHeight="10980" xr2:uid="{00000000-000D-0000-FFFF-FFFF00000000}"/>
  </bookViews>
  <sheets>
    <sheet name="Simulatore" sheetId="2" r:id="rId1"/>
    <sheet name="Dati" sheetId="1" state="hidden" r:id="rId2"/>
  </sheets>
  <definedNames>
    <definedName name="_xlnm.Print_Area" localSheetId="0">Simulatore!$A$1:$E$36</definedName>
    <definedName name="Componenti">Dati!$A$2:$A$8</definedName>
    <definedName name="Comune">Dati!#REF!</definedName>
    <definedName name="Contenitori">Dati!$C$2:$C$8</definedName>
    <definedName name="Si_No">Dati!$E$2:$E$4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2" l="1"/>
  <c r="F15" i="2" l="1"/>
  <c r="E15" i="2"/>
  <c r="B20" i="1" l="1"/>
  <c r="C20" i="2" l="1"/>
  <c r="A1" i="2" l="1"/>
  <c r="B19" i="1" l="1"/>
  <c r="C19" i="2" l="1"/>
  <c r="C21" i="2" s="1"/>
  <c r="C22" i="2" s="1"/>
  <c r="C23" i="2" s="1"/>
  <c r="C24" i="2" s="1"/>
</calcChain>
</file>

<file path=xl/sharedStrings.xml><?xml version="1.0" encoding="utf-8"?>
<sst xmlns="http://schemas.openxmlformats.org/spreadsheetml/2006/main" count="51" uniqueCount="51">
  <si>
    <t>Componenti</t>
  </si>
  <si>
    <t>&gt;=6</t>
  </si>
  <si>
    <t>Contenitori</t>
  </si>
  <si>
    <t>Totale litri</t>
  </si>
  <si>
    <t>Totale tariffa puntuale</t>
  </si>
  <si>
    <t>Simulatore di calcolo della Tariffa Puntuale</t>
  </si>
  <si>
    <t>Si/No</t>
  </si>
  <si>
    <t>No</t>
  </si>
  <si>
    <t>Si</t>
  </si>
  <si>
    <t>€/lt.</t>
  </si>
  <si>
    <t>Utenze domestiche singole</t>
  </si>
  <si>
    <t>Svuotamenti minimi:</t>
  </si>
  <si>
    <t>Litri minimi</t>
  </si>
  <si>
    <t>INSERIMENTO DEI DATI PER IL CALCOLO</t>
  </si>
  <si>
    <t>Componenti del nucleo famigliare:</t>
  </si>
  <si>
    <t>Numero svuotamenti annui:</t>
  </si>
  <si>
    <r>
      <t xml:space="preserve">2° Contenitore RSU: </t>
    </r>
    <r>
      <rPr>
        <sz val="10"/>
        <color theme="1"/>
        <rFont val="Arial"/>
        <family val="2"/>
      </rPr>
      <t>(litri)</t>
    </r>
  </si>
  <si>
    <r>
      <t xml:space="preserve">3° Contenitore RSU: </t>
    </r>
    <r>
      <rPr>
        <sz val="10"/>
        <color theme="1"/>
        <rFont val="Arial"/>
        <family val="2"/>
      </rPr>
      <t>(litri)</t>
    </r>
  </si>
  <si>
    <r>
      <t>4° Contenitore RSU:</t>
    </r>
    <r>
      <rPr>
        <sz val="10"/>
        <color theme="1"/>
        <rFont val="Arial"/>
        <family val="2"/>
      </rPr>
      <t xml:space="preserve"> (litri)</t>
    </r>
  </si>
  <si>
    <t xml:space="preserve">NOTA: E' obbligatorio l'inserimento dei dati nelle caselle evidenziate in giallo </t>
  </si>
  <si>
    <t>RISULTATO DELLA SIMULAZIONE</t>
  </si>
  <si>
    <t>IMPORTO COMPLESSIVO DELLA TARIFFA</t>
  </si>
  <si>
    <t>NOTA: verificare che i dati obbligatori delle caselle evidenziate in giallo (1 - 2 - 3 - 6) siano tutti inseriti</t>
  </si>
  <si>
    <r>
      <t>Superficie dell'unità immobiliare</t>
    </r>
    <r>
      <rPr>
        <b/>
        <sz val="10"/>
        <color theme="1"/>
        <rFont val="Arial"/>
        <family val="2"/>
      </rPr>
      <t xml:space="preserve"> (mq.)</t>
    </r>
    <r>
      <rPr>
        <b/>
        <sz val="11"/>
        <color theme="1"/>
        <rFont val="Arial"/>
        <family val="2"/>
      </rPr>
      <t xml:space="preserve">: </t>
    </r>
  </si>
  <si>
    <r>
      <t xml:space="preserve">Contenitore RSU: </t>
    </r>
    <r>
      <rPr>
        <b/>
        <sz val="10"/>
        <color theme="1"/>
        <rFont val="Arial"/>
        <family val="2"/>
      </rPr>
      <t>(litri)</t>
    </r>
  </si>
  <si>
    <t>inserire il numero di svuotamenti previsto del contenitore dell'indifferenziato</t>
  </si>
  <si>
    <t>N  O  T  E</t>
  </si>
  <si>
    <t>vedi punto 1) istruzioni</t>
  </si>
  <si>
    <t>da compilare solo nel caso in cui l'utenza disponga di più contenitori dell'indifferenziato</t>
  </si>
  <si>
    <t>vedi punto 7) istruzioni</t>
  </si>
  <si>
    <t>ISTRUZIONI</t>
  </si>
  <si>
    <t xml:space="preserve">inserire i componenti del nucleo famigliare </t>
  </si>
  <si>
    <t>vedi punto 2) istruzioni</t>
  </si>
  <si>
    <t xml:space="preserve">al fine di individuare la tipologia dei contenitori verificare  le dimensioni approssimative indicate nella tabella riportata a lato
</t>
  </si>
  <si>
    <t xml:space="preserve">vedi punto 3) istruzioni </t>
  </si>
  <si>
    <t>Il dato sugli svuotamenti annui (rigo n.6) viene moltiplicato per tutti i contenitori dell'indifferenziato riportati ai righi 3 e 4</t>
  </si>
  <si>
    <t>il numero di svuotamenti annuali che viene riportato non può essere superiore al numero di passaggi previsto dal calendario</t>
  </si>
  <si>
    <t>il numero di svuotamenti minimi, che vengono comunque pagati in tariffa  è dato dalla seguente formula: utenza con 1 persona: 360 litri + 120 litri per ogni persona in più oltre la prima</t>
  </si>
  <si>
    <t>Quota tariffaria parte fissa</t>
  </si>
  <si>
    <t>Quota tariffaria relativa agli svuotamenti</t>
  </si>
  <si>
    <t>Contributo Città Metropolitana Torino</t>
  </si>
  <si>
    <t xml:space="preserve">Il contributo Città Metropolitana è fissato nella misura del 5% </t>
  </si>
  <si>
    <t>Quota tariffaria non dipendente dal numero di svuotamenti ma determinata solo dal numero di componenti e dalla superficie dell'unità immobiliare</t>
  </si>
  <si>
    <t>vedi punto 8) istruzioni</t>
  </si>
  <si>
    <t>Quota tariffaria legata al numero di svuotamenti dell'indifferenziato (comprensiva degli svuotamenti minimi di cui al precedente punto 7)</t>
  </si>
  <si>
    <t>vedi punto 9) istruzioni</t>
  </si>
  <si>
    <t>ANNO 2019</t>
  </si>
  <si>
    <t>VILLANOVA CANAVESE</t>
  </si>
  <si>
    <t>contributo fissato con legge 504/1992</t>
  </si>
  <si>
    <t>importo tariffa al netto del contributo Città Metropolitana</t>
  </si>
  <si>
    <t>inserire la superficie dichiarata ai fini TARIP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</si>
</sst>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_-[$€-410]\ * #,##0.00_-;\-[$€-410]\ * #,##0.00_-;_-[$€-410]\ * &quot;-&quot;??_-;_-@_-"/>
    <numFmt numFmtId="166" formatCode="\(#\)"/>
    <numFmt numFmtId="167" formatCode="0.000"/>
  </numFmts>
  <fonts count="1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4"/>
      <name val="Elephant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1" xfId="0" applyFont="1" applyBorder="1" applyAlignment="1" applyProtection="1">
      <alignment horizontal="center"/>
      <protection locked="0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0" applyFont="1" applyBorder="1" applyProtection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4" fontId="0" fillId="0" borderId="1" xfId="0" applyNumberFormat="1" applyBorder="1" applyProtection="1"/>
    <xf numFmtId="0" fontId="9" fillId="0" borderId="0" xfId="0" applyFont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66" fontId="5" fillId="0" borderId="0" xfId="0" quotePrefix="1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  <xf numFmtId="165" fontId="3" fillId="0" borderId="1" xfId="0" applyNumberFormat="1" applyFont="1" applyBorder="1" applyProtection="1"/>
    <xf numFmtId="165" fontId="3" fillId="0" borderId="1" xfId="0" applyNumberFormat="1" applyFont="1" applyFill="1" applyBorder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0" fillId="0" borderId="0" xfId="0" applyNumberFormat="1" applyProtection="1"/>
    <xf numFmtId="0" fontId="10" fillId="0" borderId="0" xfId="0" applyFont="1" applyProtection="1"/>
    <xf numFmtId="0" fontId="0" fillId="0" borderId="1" xfId="0" applyBorder="1" applyAlignment="1" applyProtection="1">
      <alignment horizontal="center" vertical="center"/>
    </xf>
    <xf numFmtId="165" fontId="2" fillId="0" borderId="1" xfId="0" applyNumberFormat="1" applyFont="1" applyFill="1" applyBorder="1" applyProtection="1"/>
    <xf numFmtId="0" fontId="12" fillId="0" borderId="0" xfId="0" applyFont="1" applyAlignment="1" applyProtection="1">
      <alignment horizontal="center"/>
    </xf>
    <xf numFmtId="9" fontId="0" fillId="0" borderId="0" xfId="1" applyFont="1"/>
    <xf numFmtId="167" fontId="0" fillId="0" borderId="0" xfId="0" applyNumberFormat="1"/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center"/>
    </xf>
    <xf numFmtId="166" fontId="5" fillId="0" borderId="2" xfId="0" quotePrefix="1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2" fontId="0" fillId="0" borderId="0" xfId="0" applyNumberFormat="1"/>
  </cellXfs>
  <cellStyles count="2">
    <cellStyle name="Normale" xfId="0" builtinId="0"/>
    <cellStyle name="Percentuale" xfId="1" builtinId="5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25</xdr:row>
      <xdr:rowOff>152399</xdr:rowOff>
    </xdr:from>
    <xdr:to>
      <xdr:col>4</xdr:col>
      <xdr:colOff>3018336</xdr:colOff>
      <xdr:row>30</xdr:row>
      <xdr:rowOff>333374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79C3BD4-1425-49D3-B309-2D2FEDDA7D77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5801" y="6572249"/>
          <a:ext cx="270401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28</xdr:row>
      <xdr:rowOff>171450</xdr:rowOff>
    </xdr:from>
    <xdr:to>
      <xdr:col>4</xdr:col>
      <xdr:colOff>314325</xdr:colOff>
      <xdr:row>28</xdr:row>
      <xdr:rowOff>171450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58764C11-E80E-4B55-8C6C-5B68A9451826}"/>
            </a:ext>
          </a:extLst>
        </xdr:cNvPr>
        <xdr:cNvCxnSpPr/>
      </xdr:nvCxnSpPr>
      <xdr:spPr>
        <a:xfrm>
          <a:off x="4191000" y="7077075"/>
          <a:ext cx="304800" cy="0"/>
        </a:xfrm>
        <a:prstGeom prst="straightConnector1">
          <a:avLst/>
        </a:prstGeom>
        <a:ln w="57150"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F36"/>
  <sheetViews>
    <sheetView showGridLines="0" tabSelected="1" zoomScale="130" zoomScaleNormal="130" workbookViewId="0">
      <selection activeCell="C7" sqref="C7"/>
    </sheetView>
  </sheetViews>
  <sheetFormatPr defaultRowHeight="12.75"/>
  <cols>
    <col min="1" max="1" width="4.5703125" customWidth="1"/>
    <col min="2" max="2" width="40.28515625" customWidth="1"/>
    <col min="3" max="3" width="13.42578125" customWidth="1"/>
    <col min="4" max="4" width="4.42578125" customWidth="1"/>
    <col min="5" max="5" width="45.7109375" customWidth="1"/>
    <col min="6" max="6" width="11.5703125" customWidth="1"/>
  </cols>
  <sheetData>
    <row r="1" spans="1:6" ht="18.75">
      <c r="A1" s="54" t="str">
        <f>"COMUNE DI "&amp;Dati!A11</f>
        <v>COMUNE DI VILLANOVA CANAVESE</v>
      </c>
      <c r="B1" s="54"/>
      <c r="C1" s="54"/>
      <c r="D1" s="54"/>
      <c r="E1" s="54"/>
    </row>
    <row r="2" spans="1:6" ht="15">
      <c r="A2" s="55" t="s">
        <v>5</v>
      </c>
      <c r="B2" s="55"/>
      <c r="C2" s="55"/>
      <c r="D2" s="55"/>
      <c r="E2" s="55"/>
    </row>
    <row r="3" spans="1:6" ht="15">
      <c r="A3" s="55" t="s">
        <v>10</v>
      </c>
      <c r="B3" s="55"/>
      <c r="C3" s="55"/>
      <c r="D3" s="55"/>
      <c r="E3" s="55"/>
    </row>
    <row r="4" spans="1:6" ht="15">
      <c r="A4" s="16"/>
      <c r="B4" s="17"/>
      <c r="C4" s="17"/>
      <c r="D4" s="16"/>
      <c r="E4" s="16"/>
    </row>
    <row r="5" spans="1:6" ht="15.75">
      <c r="A5" s="44" t="s">
        <v>13</v>
      </c>
      <c r="B5" s="44"/>
      <c r="C5" s="44"/>
      <c r="D5" s="44"/>
      <c r="E5" s="33" t="s">
        <v>46</v>
      </c>
    </row>
    <row r="6" spans="1:6" ht="25.5" customHeight="1">
      <c r="A6" s="43" t="s">
        <v>19</v>
      </c>
      <c r="B6" s="43"/>
      <c r="C6" s="43"/>
      <c r="D6" s="43"/>
      <c r="E6" s="18" t="s">
        <v>26</v>
      </c>
    </row>
    <row r="7" spans="1:6" s="9" customFormat="1" ht="20.100000000000001" customHeight="1">
      <c r="A7" s="19">
        <v>1</v>
      </c>
      <c r="B7" s="15" t="s">
        <v>14</v>
      </c>
      <c r="C7" s="8"/>
      <c r="D7" s="20">
        <v>1</v>
      </c>
      <c r="E7" s="21" t="s">
        <v>27</v>
      </c>
    </row>
    <row r="8" spans="1:6" s="9" customFormat="1" ht="20.100000000000001" customHeight="1">
      <c r="A8" s="19">
        <v>2</v>
      </c>
      <c r="B8" s="15" t="s">
        <v>23</v>
      </c>
      <c r="C8" s="8"/>
      <c r="D8" s="20">
        <v>2</v>
      </c>
      <c r="E8" s="21" t="s">
        <v>32</v>
      </c>
    </row>
    <row r="9" spans="1:6" s="9" customFormat="1" ht="20.100000000000001" customHeight="1">
      <c r="A9" s="19">
        <v>3</v>
      </c>
      <c r="B9" s="15" t="s">
        <v>24</v>
      </c>
      <c r="C9" s="10"/>
      <c r="D9" s="20">
        <v>3</v>
      </c>
      <c r="E9" s="21" t="s">
        <v>34</v>
      </c>
    </row>
    <row r="10" spans="1:6" ht="22.5" customHeight="1">
      <c r="A10" s="45"/>
      <c r="B10" s="45"/>
      <c r="C10" s="45"/>
      <c r="D10" s="45"/>
      <c r="E10" s="16"/>
    </row>
    <row r="11" spans="1:6" ht="14.25">
      <c r="A11" s="42">
        <v>4</v>
      </c>
      <c r="B11" s="7" t="s">
        <v>16</v>
      </c>
      <c r="C11" s="4"/>
      <c r="D11" s="49">
        <v>4</v>
      </c>
      <c r="E11" s="56" t="s">
        <v>28</v>
      </c>
    </row>
    <row r="12" spans="1:6" ht="14.25">
      <c r="A12" s="42"/>
      <c r="B12" s="7" t="s">
        <v>17</v>
      </c>
      <c r="C12" s="4"/>
      <c r="D12" s="49"/>
      <c r="E12" s="56"/>
    </row>
    <row r="13" spans="1:6" ht="14.25">
      <c r="A13" s="42"/>
      <c r="B13" s="7" t="s">
        <v>18</v>
      </c>
      <c r="C13" s="4"/>
      <c r="D13" s="49"/>
      <c r="E13" s="56"/>
    </row>
    <row r="14" spans="1:6" ht="22.5" customHeight="1">
      <c r="A14" s="45" t="s">
        <v>25</v>
      </c>
      <c r="B14" s="45"/>
      <c r="C14" s="45"/>
      <c r="D14" s="45"/>
      <c r="E14" s="22"/>
    </row>
    <row r="15" spans="1:6" s="9" customFormat="1" ht="30" customHeight="1">
      <c r="A15" s="19">
        <v>6</v>
      </c>
      <c r="B15" s="12" t="s">
        <v>15</v>
      </c>
      <c r="C15" s="10"/>
      <c r="D15" s="20">
        <v>5</v>
      </c>
      <c r="E15" s="23" t="str">
        <f>IF(C15&gt;26,"ATTENZIONE !: il numero di svuotamenti è superiore al numero di passaggi previsto da calendario","inserire il numero di svuotamenti previsto per il contenitore dell'indifferenziato")</f>
        <v>inserire il numero di svuotamenti previsto per il contenitore dell'indifferenziato</v>
      </c>
      <c r="F15" s="14">
        <f>IF(C15&gt;26,1,0)</f>
        <v>0</v>
      </c>
    </row>
    <row r="16" spans="1:6" s="9" customFormat="1" ht="12" customHeight="1">
      <c r="A16" s="11"/>
      <c r="B16" s="11"/>
      <c r="C16" s="11"/>
      <c r="D16" s="11"/>
      <c r="E16" s="11"/>
      <c r="F16" s="11"/>
    </row>
    <row r="17" spans="1:5" ht="27" customHeight="1">
      <c r="A17" s="50" t="s">
        <v>20</v>
      </c>
      <c r="B17" s="50"/>
      <c r="C17" s="50"/>
      <c r="D17" s="50"/>
      <c r="E17" s="16"/>
    </row>
    <row r="18" spans="1:5" ht="27" customHeight="1">
      <c r="A18" s="57" t="s">
        <v>22</v>
      </c>
      <c r="B18" s="57"/>
      <c r="C18" s="57"/>
      <c r="D18" s="57"/>
      <c r="E18" s="57"/>
    </row>
    <row r="19" spans="1:5" ht="14.25">
      <c r="A19" s="24"/>
      <c r="B19" s="7" t="s">
        <v>11</v>
      </c>
      <c r="C19" s="13" t="str">
        <f>IF(AND(Dati!B19&gt;0,ISNUMBER(Dati!B20)),Dati!B20/Dati!B19,"")</f>
        <v/>
      </c>
      <c r="D19" s="20">
        <v>6</v>
      </c>
      <c r="E19" s="21" t="s">
        <v>29</v>
      </c>
    </row>
    <row r="20" spans="1:5" ht="14.25">
      <c r="A20" s="24"/>
      <c r="B20" s="7" t="s">
        <v>38</v>
      </c>
      <c r="C20" s="25">
        <f ca="1">IF(AND(NOT(ISNUMBER(C7)),C7&lt;&gt;"&gt;=6"),0,ROUND(IF(OR(C7="&gt;=6",N(C7)&gt;6),Dati!A17,OFFSET(Dati!A11,C7,0))*IF(C8="",0,C8),2))</f>
        <v>0</v>
      </c>
      <c r="D20" s="20">
        <v>7</v>
      </c>
      <c r="E20" s="21" t="s">
        <v>43</v>
      </c>
    </row>
    <row r="21" spans="1:5" ht="14.25">
      <c r="A21" s="24"/>
      <c r="B21" s="7" t="s">
        <v>39</v>
      </c>
      <c r="C21" s="25">
        <f>ROUND(IF(OR(NOT(ISNUMBER(Dati!B19)),Dati!B19=0),0,Dati!B19*IF(NOT(ISNUMBER(C15)),0,IF(C15&lt;C19,C19,C15)*Dati!B12)),2)</f>
        <v>0</v>
      </c>
      <c r="D21" s="20">
        <v>8</v>
      </c>
      <c r="E21" s="21" t="s">
        <v>45</v>
      </c>
    </row>
    <row r="22" spans="1:5" ht="14.25">
      <c r="A22" s="24"/>
      <c r="B22" s="7" t="s">
        <v>4</v>
      </c>
      <c r="C22" s="26">
        <f ca="1">C20+C21</f>
        <v>0</v>
      </c>
      <c r="D22" s="20">
        <v>9</v>
      </c>
      <c r="E22" s="27" t="s">
        <v>49</v>
      </c>
    </row>
    <row r="23" spans="1:5" ht="14.25">
      <c r="A23" s="24"/>
      <c r="B23" s="7" t="s">
        <v>40</v>
      </c>
      <c r="C23" s="25">
        <f ca="1">ROUND(C22*5%,2)</f>
        <v>0</v>
      </c>
      <c r="D23" s="20">
        <v>10</v>
      </c>
      <c r="E23" s="28" t="s">
        <v>48</v>
      </c>
    </row>
    <row r="24" spans="1:5" ht="15">
      <c r="A24" s="51" t="s">
        <v>21</v>
      </c>
      <c r="B24" s="52"/>
      <c r="C24" s="32">
        <f ca="1">C22+C23</f>
        <v>0</v>
      </c>
      <c r="D24" s="29"/>
      <c r="E24" s="30" t="str">
        <f>IF((C9*C8*C7*C15)&gt;0," ",("inserire i dati nelle caselle obbligatorie (GIALLE)"))</f>
        <v>inserire i dati nelle caselle obbligatorie (GIALLE)</v>
      </c>
    </row>
    <row r="25" spans="1:5">
      <c r="A25" s="16"/>
      <c r="B25" s="16"/>
      <c r="C25" s="16"/>
      <c r="D25" s="16"/>
      <c r="E25" s="16"/>
    </row>
    <row r="26" spans="1:5">
      <c r="A26" s="48" t="s">
        <v>30</v>
      </c>
      <c r="B26" s="48"/>
      <c r="C26" s="48"/>
      <c r="D26" s="48"/>
      <c r="E26" s="16"/>
    </row>
    <row r="27" spans="1:5">
      <c r="A27" s="31">
        <v>1</v>
      </c>
      <c r="B27" s="53" t="s">
        <v>31</v>
      </c>
      <c r="C27" s="53"/>
      <c r="D27" s="53"/>
      <c r="E27" s="16"/>
    </row>
    <row r="28" spans="1:5">
      <c r="A28" s="31">
        <v>2</v>
      </c>
      <c r="B28" s="53" t="s">
        <v>50</v>
      </c>
      <c r="C28" s="53"/>
      <c r="D28" s="53"/>
      <c r="E28" s="16"/>
    </row>
    <row r="29" spans="1:5" ht="28.5" customHeight="1">
      <c r="A29" s="31">
        <v>3</v>
      </c>
      <c r="B29" s="46" t="s">
        <v>33</v>
      </c>
      <c r="C29" s="47"/>
      <c r="D29" s="47"/>
      <c r="E29" s="16"/>
    </row>
    <row r="30" spans="1:5" ht="27.75" customHeight="1">
      <c r="A30" s="31">
        <v>4</v>
      </c>
      <c r="B30" s="46" t="s">
        <v>35</v>
      </c>
      <c r="C30" s="47"/>
      <c r="D30" s="47"/>
      <c r="E30" s="16"/>
    </row>
    <row r="31" spans="1:5" ht="27" customHeight="1">
      <c r="A31" s="31">
        <v>5</v>
      </c>
      <c r="B31" s="46" t="s">
        <v>36</v>
      </c>
      <c r="C31" s="47"/>
      <c r="D31" s="47"/>
      <c r="E31" s="16"/>
    </row>
    <row r="32" spans="1:5" ht="40.5" customHeight="1">
      <c r="A32" s="31">
        <v>6</v>
      </c>
      <c r="B32" s="46" t="s">
        <v>37</v>
      </c>
      <c r="C32" s="47"/>
      <c r="D32" s="47"/>
      <c r="E32" s="16"/>
    </row>
    <row r="33" spans="1:5" ht="42" customHeight="1">
      <c r="A33" s="31">
        <v>7</v>
      </c>
      <c r="B33" s="46" t="s">
        <v>42</v>
      </c>
      <c r="C33" s="47"/>
      <c r="D33" s="47"/>
      <c r="E33" s="16"/>
    </row>
    <row r="34" spans="1:5">
      <c r="A34" s="31">
        <v>8</v>
      </c>
      <c r="B34" s="46" t="s">
        <v>44</v>
      </c>
      <c r="C34" s="47"/>
      <c r="D34" s="47"/>
      <c r="E34" s="16"/>
    </row>
    <row r="35" spans="1:5">
      <c r="A35" s="31">
        <v>9</v>
      </c>
      <c r="B35" s="36" t="s">
        <v>41</v>
      </c>
      <c r="C35" s="37"/>
      <c r="D35" s="38"/>
      <c r="E35" s="16"/>
    </row>
    <row r="36" spans="1:5">
      <c r="A36" s="31">
        <v>10</v>
      </c>
      <c r="B36" s="39"/>
      <c r="C36" s="40"/>
      <c r="D36" s="41"/>
      <c r="E36" s="16"/>
    </row>
  </sheetData>
  <sheetProtection algorithmName="SHA-512" hashValue="GTqHzDkE7Yo0e/2VAvVqZkRH7ALO0rJedu38jJLs81u9h49vi697wkedSWdNA6Wtg3u7ytDLg5w0wOilaG9gAw==" saltValue="mPxw3C/fuy8k9ipYQ/NeAw==" spinCount="100000" sheet="1" objects="1" scenarios="1"/>
  <dataConsolidate/>
  <mergeCells count="23">
    <mergeCell ref="B28:D28"/>
    <mergeCell ref="A14:D14"/>
    <mergeCell ref="A1:E1"/>
    <mergeCell ref="A2:E2"/>
    <mergeCell ref="A3:E3"/>
    <mergeCell ref="E11:E13"/>
    <mergeCell ref="A18:E18"/>
    <mergeCell ref="B35:D36"/>
    <mergeCell ref="A11:A13"/>
    <mergeCell ref="A6:D6"/>
    <mergeCell ref="A5:D5"/>
    <mergeCell ref="A10:D10"/>
    <mergeCell ref="B29:D29"/>
    <mergeCell ref="B30:D30"/>
    <mergeCell ref="B31:D31"/>
    <mergeCell ref="B32:D32"/>
    <mergeCell ref="B33:D33"/>
    <mergeCell ref="B34:D34"/>
    <mergeCell ref="A26:D26"/>
    <mergeCell ref="D11:D13"/>
    <mergeCell ref="A17:D17"/>
    <mergeCell ref="A24:B24"/>
    <mergeCell ref="B27:D27"/>
  </mergeCells>
  <conditionalFormatting sqref="C7:C9">
    <cfRule type="cellIs" dxfId="3" priority="4" operator="equal">
      <formula>0</formula>
    </cfRule>
  </conditionalFormatting>
  <conditionalFormatting sqref="C15">
    <cfRule type="cellIs" dxfId="2" priority="3" operator="equal">
      <formula>0</formula>
    </cfRule>
  </conditionalFormatting>
  <conditionalFormatting sqref="E15">
    <cfRule type="expression" dxfId="1" priority="2">
      <formula>$F$15=1</formula>
    </cfRule>
  </conditionalFormatting>
  <conditionalFormatting sqref="C24">
    <cfRule type="expression" dxfId="0" priority="1">
      <formula>$C$7*$C$8*$C$9*$C$15=0</formula>
    </cfRule>
  </conditionalFormatting>
  <dataValidations count="2">
    <dataValidation type="list" allowBlank="1" showInputMessage="1" showErrorMessage="1" sqref="C7" xr:uid="{00000000-0002-0000-0000-000000000000}">
      <formula1>Componenti</formula1>
    </dataValidation>
    <dataValidation type="list" allowBlank="1" showInputMessage="1" showErrorMessage="1" sqref="C9 C11:C13" xr:uid="{00000000-0002-0000-0000-000001000000}">
      <formula1>Contenitori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93" orientation="portrait" r:id="rId1"/>
  <ignoredErrors>
    <ignoredError sqref="C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E23"/>
  <sheetViews>
    <sheetView workbookViewId="0">
      <selection activeCell="B13" sqref="B13"/>
    </sheetView>
  </sheetViews>
  <sheetFormatPr defaultRowHeight="12.75"/>
  <cols>
    <col min="1" max="1" width="22.7109375" bestFit="1" customWidth="1"/>
    <col min="2" max="2" width="8.7109375" customWidth="1"/>
    <col min="3" max="3" width="10.85546875" bestFit="1" customWidth="1"/>
    <col min="5" max="5" width="9.85546875" bestFit="1" customWidth="1"/>
  </cols>
  <sheetData>
    <row r="1" spans="1:5">
      <c r="A1" s="1" t="s">
        <v>0</v>
      </c>
      <c r="C1" s="1" t="s">
        <v>2</v>
      </c>
      <c r="E1" s="1" t="s">
        <v>6</v>
      </c>
    </row>
    <row r="2" spans="1:5">
      <c r="A2" s="1"/>
      <c r="C2" s="1"/>
    </row>
    <row r="3" spans="1:5">
      <c r="A3">
        <v>1</v>
      </c>
      <c r="C3">
        <v>40</v>
      </c>
      <c r="E3" t="s">
        <v>8</v>
      </c>
    </row>
    <row r="4" spans="1:5">
      <c r="A4">
        <v>2</v>
      </c>
      <c r="C4">
        <v>120</v>
      </c>
      <c r="E4" t="s">
        <v>7</v>
      </c>
    </row>
    <row r="5" spans="1:5">
      <c r="A5">
        <v>3</v>
      </c>
      <c r="C5">
        <v>240</v>
      </c>
    </row>
    <row r="6" spans="1:5">
      <c r="A6">
        <v>4</v>
      </c>
      <c r="C6">
        <v>360</v>
      </c>
    </row>
    <row r="7" spans="1:5">
      <c r="A7">
        <v>5</v>
      </c>
      <c r="C7">
        <v>660</v>
      </c>
    </row>
    <row r="8" spans="1:5">
      <c r="A8" s="2" t="s">
        <v>1</v>
      </c>
      <c r="C8">
        <v>1100</v>
      </c>
    </row>
    <row r="11" spans="1:5">
      <c r="A11" s="1" t="s">
        <v>47</v>
      </c>
      <c r="B11" s="6" t="s">
        <v>9</v>
      </c>
      <c r="C11" s="6"/>
      <c r="D11" s="1"/>
    </row>
    <row r="12" spans="1:5">
      <c r="A12" s="58">
        <v>0.34</v>
      </c>
      <c r="B12" s="35">
        <v>5.6250000000000001E-2</v>
      </c>
      <c r="C12" s="34"/>
    </row>
    <row r="13" spans="1:5">
      <c r="A13" s="58">
        <v>0.46</v>
      </c>
    </row>
    <row r="14" spans="1:5">
      <c r="A14" s="58">
        <v>0.6</v>
      </c>
    </row>
    <row r="15" spans="1:5">
      <c r="A15" s="58">
        <v>0.68</v>
      </c>
    </row>
    <row r="16" spans="1:5">
      <c r="A16" s="58">
        <v>0.93</v>
      </c>
    </row>
    <row r="17" spans="1:2">
      <c r="A17" s="58">
        <v>1.01</v>
      </c>
    </row>
    <row r="18" spans="1:2">
      <c r="A18" s="3"/>
    </row>
    <row r="19" spans="1:2">
      <c r="A19" s="5" t="s">
        <v>3</v>
      </c>
      <c r="B19">
        <f>SUM(Simulatore!C9:C13)</f>
        <v>0</v>
      </c>
    </row>
    <row r="20" spans="1:2">
      <c r="A20" s="5" t="s">
        <v>12</v>
      </c>
      <c r="B20" t="str">
        <f>IF(OR(Simulatore!C7=0,Simulatore!C7=""),"",IF(Simulatore!C7=1,360,240+(120*IF(OR(Simulatore!C7="&gt;=6",Simulatore!C7&gt;6),6,Simulatore!C7))))</f>
        <v/>
      </c>
    </row>
    <row r="21" spans="1:2">
      <c r="A21" s="5"/>
    </row>
    <row r="22" spans="1:2">
      <c r="A22" s="3"/>
    </row>
    <row r="23" spans="1:2">
      <c r="A23" s="3"/>
    </row>
  </sheetData>
  <sheetProtection algorithmName="SHA-512" hashValue="IWdBWcHBT+MSQ0jYrreo2zyA9H7WB8LiPzWJ4nYmyGCRjfu/qeCA6+C6BHlg8yB4gI/jFTzkcNFMSXrQBh7GDA==" saltValue="JGr6WmHSdxqaYsS0uAlJY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Simulatore</vt:lpstr>
      <vt:lpstr>Dati</vt:lpstr>
      <vt:lpstr>Simulatore!Area_stampa</vt:lpstr>
      <vt:lpstr>Componenti</vt:lpstr>
      <vt:lpstr>Contenitori</vt:lpstr>
      <vt:lpstr>Si_No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crosetto</dc:creator>
  <cp:lastModifiedBy>michela crosetto</cp:lastModifiedBy>
  <cp:lastPrinted>2018-04-11T14:27:37Z</cp:lastPrinted>
  <dcterms:created xsi:type="dcterms:W3CDTF">2018-01-29T14:55:59Z</dcterms:created>
  <dcterms:modified xsi:type="dcterms:W3CDTF">2019-05-17T09:17:29Z</dcterms:modified>
</cp:coreProperties>
</file>